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virat\OneDrive\Desktop\"/>
    </mc:Choice>
  </mc:AlternateContent>
  <xr:revisionPtr revIDLastSave="0" documentId="8_{8F3F1FA6-88FC-394D-B1C5-732294478C2F}" xr6:coauthVersionLast="45" xr6:coauthVersionMax="45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" l="1"/>
  <c r="G13" i="1"/>
  <c r="G12" i="1"/>
  <c r="G3" i="1"/>
  <c r="G9" i="1"/>
  <c r="G21" i="1"/>
  <c r="G4" i="1"/>
  <c r="G7" i="1"/>
  <c r="G5" i="1"/>
  <c r="C8" i="1"/>
  <c r="G20" i="1"/>
  <c r="G6" i="1"/>
  <c r="C11" i="1"/>
  <c r="C13" i="1"/>
  <c r="C12" i="1"/>
  <c r="G11" i="1"/>
  <c r="H11" i="1"/>
  <c r="G15" i="1"/>
  <c r="G16" i="1"/>
  <c r="G18" i="1"/>
  <c r="G19" i="1"/>
  <c r="G22" i="1"/>
  <c r="G23" i="1"/>
</calcChain>
</file>

<file path=xl/sharedStrings.xml><?xml version="1.0" encoding="utf-8"?>
<sst xmlns="http://schemas.openxmlformats.org/spreadsheetml/2006/main" count="44" uniqueCount="44">
  <si>
    <t>UK</t>
  </si>
  <si>
    <t>Stamp Duty</t>
  </si>
  <si>
    <t>Furniture Package</t>
  </si>
  <si>
    <t>Legal Fee + Misc Fees</t>
  </si>
  <si>
    <t>On-going 
Expenses (Monthly)</t>
  </si>
  <si>
    <t>Ground Rent</t>
  </si>
  <si>
    <t xml:space="preserve">Service Charges </t>
  </si>
  <si>
    <t>Letting Fee (Management of Unit)</t>
  </si>
  <si>
    <t xml:space="preserve">Mortgage </t>
  </si>
  <si>
    <t xml:space="preserve">Total Expenses </t>
  </si>
  <si>
    <t>Monthly Rental</t>
  </si>
  <si>
    <t>Expected Rental</t>
  </si>
  <si>
    <t>Cashflow</t>
  </si>
  <si>
    <t>Monthly Cashflow</t>
  </si>
  <si>
    <t>Profits</t>
  </si>
  <si>
    <t>Total Cashflow (Rental - Expenses) in 5 years</t>
  </si>
  <si>
    <t>Gross Profits</t>
  </si>
  <si>
    <t>ROI</t>
  </si>
  <si>
    <t>LTV %</t>
  </si>
  <si>
    <t>Loan Amount</t>
  </si>
  <si>
    <t>Interest Rates</t>
  </si>
  <si>
    <t>Loan Period (Years)</t>
  </si>
  <si>
    <t>Monthly Installments</t>
  </si>
  <si>
    <t>Total Principal Paid in 5 years</t>
  </si>
  <si>
    <t>30% Downpayment</t>
  </si>
  <si>
    <t xml:space="preserve">
Investment
(Downpayment + Startup Expenses)</t>
  </si>
  <si>
    <t>Total Investment</t>
  </si>
  <si>
    <t>Nett Profits/Investment / 5 years</t>
  </si>
  <si>
    <t xml:space="preserve">                                             Price</t>
  </si>
  <si>
    <t xml:space="preserve">                                             Price (After Discounts)</t>
  </si>
  <si>
    <t>Capital Appreciation (5% per annum) + Initial Discount</t>
  </si>
  <si>
    <t>Principal at 1st month</t>
  </si>
  <si>
    <t>Interest at 1st month</t>
  </si>
  <si>
    <t>Discount Negotiated</t>
  </si>
  <si>
    <t>UK Control Panel</t>
  </si>
  <si>
    <t>Investment Period (# Years)</t>
  </si>
  <si>
    <t>Original Property Price</t>
  </si>
  <si>
    <t>Yes</t>
  </si>
  <si>
    <t>Rental Power Fund (3 Months)</t>
  </si>
  <si>
    <t>Completion Before Mar 31, 2021*</t>
  </si>
  <si>
    <t>Instructions: Edit the boxes in yellow to customize</t>
  </si>
  <si>
    <t>Bundle Fee + Lender Fee</t>
  </si>
  <si>
    <t xml:space="preserve">*This includes the appropriate stamp duty calculation </t>
  </si>
  <si>
    <t>for properties up to GBP500k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</si>
</sst>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£-809]#,##0.00"/>
    <numFmt numFmtId="165" formatCode="[$£-809]#,##0"/>
    <numFmt numFmtId="166" formatCode="yyyy\-mm\-dd;@"/>
    <numFmt numFmtId="167" formatCode="0.0%"/>
  </numFmts>
  <fonts count="11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1454817346722"/>
        <bgColor rgb="FFFFE599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>
      <alignment vertical="center"/>
    </xf>
    <xf numFmtId="9" fontId="10" fillId="0" borderId="0" applyFont="0" applyFill="0" applyBorder="0" applyAlignment="0" applyProtection="0"/>
  </cellStyleXfs>
  <cellXfs count="54">
    <xf numFmtId="0" fontId="0" fillId="0" borderId="0" xfId="0">
      <alignment vertical="center"/>
    </xf>
    <xf numFmtId="0" fontId="0" fillId="0" borderId="0" xfId="0" applyAlignment="1"/>
    <xf numFmtId="165" fontId="0" fillId="0" borderId="6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165" fontId="0" fillId="0" borderId="9" xfId="0" applyNumberFormat="1" applyBorder="1" applyAlignment="1">
      <alignment horizontal="center"/>
    </xf>
    <xf numFmtId="0" fontId="0" fillId="0" borderId="11" xfId="0" applyBorder="1" applyAlignment="1">
      <alignment horizontal="left"/>
    </xf>
    <xf numFmtId="165" fontId="0" fillId="0" borderId="12" xfId="0" applyNumberFormat="1" applyBorder="1" applyAlignment="1">
      <alignment horizontal="center"/>
    </xf>
    <xf numFmtId="0" fontId="5" fillId="0" borderId="14" xfId="0" applyFont="1" applyBorder="1" applyAlignment="1">
      <alignment horizontal="right"/>
    </xf>
    <xf numFmtId="165" fontId="5" fillId="0" borderId="15" xfId="0" applyNumberFormat="1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left"/>
    </xf>
    <xf numFmtId="165" fontId="5" fillId="0" borderId="18" xfId="0" applyNumberFormat="1" applyFont="1" applyBorder="1" applyAlignment="1">
      <alignment horizontal="center"/>
    </xf>
    <xf numFmtId="0" fontId="0" fillId="0" borderId="11" xfId="0" applyBorder="1" applyAlignment="1">
      <alignment horizontal="left" wrapText="1"/>
    </xf>
    <xf numFmtId="165" fontId="0" fillId="0" borderId="12" xfId="0" applyNumberForma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right"/>
    </xf>
    <xf numFmtId="165" fontId="0" fillId="0" borderId="0" xfId="0" applyNumberFormat="1" applyAlignment="1"/>
    <xf numFmtId="9" fontId="0" fillId="0" borderId="0" xfId="0" applyNumberFormat="1" applyAlignment="1"/>
    <xf numFmtId="164" fontId="0" fillId="0" borderId="0" xfId="0" applyNumberFormat="1" applyAlignment="1"/>
    <xf numFmtId="0" fontId="6" fillId="4" borderId="21" xfId="0" applyFont="1" applyFill="1" applyBorder="1" applyAlignment="1">
      <alignment vertical="top" wrapText="1"/>
    </xf>
    <xf numFmtId="0" fontId="6" fillId="4" borderId="22" xfId="0" applyFont="1" applyFill="1" applyBorder="1" applyAlignment="1">
      <alignment vertical="top" wrapText="1"/>
    </xf>
    <xf numFmtId="10" fontId="8" fillId="2" borderId="23" xfId="0" applyNumberFormat="1" applyFont="1" applyFill="1" applyBorder="1" applyAlignment="1">
      <alignment horizontal="center"/>
    </xf>
    <xf numFmtId="0" fontId="8" fillId="2" borderId="23" xfId="0" applyFont="1" applyFill="1" applyBorder="1" applyAlignment="1">
      <alignment horizontal="center"/>
    </xf>
    <xf numFmtId="0" fontId="9" fillId="4" borderId="24" xfId="0" applyFont="1" applyFill="1" applyBorder="1" applyAlignment="1">
      <alignment vertical="top" wrapText="1"/>
    </xf>
    <xf numFmtId="0" fontId="9" fillId="4" borderId="26" xfId="0" applyFont="1" applyFill="1" applyBorder="1" applyAlignment="1">
      <alignment vertical="top" wrapText="1"/>
    </xf>
    <xf numFmtId="0" fontId="8" fillId="2" borderId="27" xfId="0" applyFont="1" applyFill="1" applyBorder="1" applyAlignment="1">
      <alignment horizontal="center"/>
    </xf>
    <xf numFmtId="0" fontId="4" fillId="0" borderId="0" xfId="0" applyFont="1">
      <alignment vertical="center"/>
    </xf>
    <xf numFmtId="165" fontId="0" fillId="2" borderId="6" xfId="0" applyNumberFormat="1" applyFill="1" applyBorder="1" applyAlignment="1">
      <alignment horizontal="center"/>
    </xf>
    <xf numFmtId="9" fontId="7" fillId="2" borderId="28" xfId="0" applyNumberFormat="1" applyFont="1" applyFill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165" fontId="0" fillId="0" borderId="0" xfId="0" applyNumberFormat="1">
      <alignment vertical="center"/>
    </xf>
    <xf numFmtId="1" fontId="0" fillId="0" borderId="0" xfId="0" applyNumberFormat="1">
      <alignment vertical="center"/>
    </xf>
    <xf numFmtId="0" fontId="3" fillId="0" borderId="11" xfId="0" applyFont="1" applyBorder="1" applyAlignment="1">
      <alignment horizontal="left"/>
    </xf>
    <xf numFmtId="0" fontId="4" fillId="5" borderId="0" xfId="0" applyFont="1" applyFill="1" applyAlignment="1"/>
    <xf numFmtId="165" fontId="0" fillId="2" borderId="9" xfId="0" applyNumberFormat="1" applyFill="1" applyBorder="1" applyAlignment="1">
      <alignment horizontal="center"/>
    </xf>
    <xf numFmtId="165" fontId="0" fillId="2" borderId="12" xfId="0" applyNumberFormat="1" applyFill="1" applyBorder="1" applyAlignment="1">
      <alignment horizontal="center"/>
    </xf>
    <xf numFmtId="165" fontId="5" fillId="2" borderId="18" xfId="0" applyNumberFormat="1" applyFont="1" applyFill="1" applyBorder="1" applyAlignment="1">
      <alignment horizontal="center"/>
    </xf>
    <xf numFmtId="166" fontId="2" fillId="2" borderId="28" xfId="0" applyNumberFormat="1" applyFont="1" applyFill="1" applyBorder="1" applyAlignment="1">
      <alignment horizontal="center"/>
    </xf>
    <xf numFmtId="167" fontId="5" fillId="3" borderId="18" xfId="0" applyNumberFormat="1" applyFont="1" applyFill="1" applyBorder="1" applyAlignment="1">
      <alignment horizontal="center"/>
    </xf>
    <xf numFmtId="167" fontId="8" fillId="2" borderId="23" xfId="0" applyNumberFormat="1" applyFont="1" applyFill="1" applyBorder="1" applyAlignment="1">
      <alignment horizontal="center"/>
    </xf>
    <xf numFmtId="9" fontId="0" fillId="0" borderId="0" xfId="1" applyFont="1" applyAlignment="1">
      <alignment vertical="center"/>
    </xf>
    <xf numFmtId="0" fontId="1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1"/>
  <sheetViews>
    <sheetView tabSelected="1" topLeftCell="F1" zoomScaleNormal="100" workbookViewId="0">
      <selection activeCell="G15" sqref="G15"/>
    </sheetView>
  </sheetViews>
  <sheetFormatPr defaultColWidth="9.01171875" defaultRowHeight="15" x14ac:dyDescent="0.2"/>
  <cols>
    <col min="2" max="2" width="28.25" customWidth="1"/>
    <col min="3" max="3" width="16.54296875" customWidth="1"/>
    <col min="4" max="4" width="15.73828125" customWidth="1"/>
    <col min="5" max="5" width="21.7890625" customWidth="1"/>
    <col min="6" max="6" width="42.375" customWidth="1"/>
    <col min="7" max="7" width="10.76171875" bestFit="1" customWidth="1"/>
    <col min="10" max="10" width="24.078125" customWidth="1"/>
    <col min="11" max="11" width="21.65625" customWidth="1"/>
  </cols>
  <sheetData>
    <row r="1" spans="2:12" ht="15.75" thickBot="1" x14ac:dyDescent="0.25"/>
    <row r="2" spans="2:12" ht="15.75" thickBot="1" x14ac:dyDescent="0.25">
      <c r="B2" s="26" t="s">
        <v>40</v>
      </c>
      <c r="D2" s="1"/>
      <c r="E2" s="45" t="s">
        <v>0</v>
      </c>
      <c r="F2" s="46"/>
      <c r="G2" s="47"/>
    </row>
    <row r="3" spans="2:12" ht="15.75" thickBot="1" x14ac:dyDescent="0.25">
      <c r="B3" s="26"/>
      <c r="D3" s="1"/>
      <c r="E3" s="48" t="s">
        <v>28</v>
      </c>
      <c r="F3" s="49"/>
      <c r="G3" s="2">
        <f>C5</f>
        <v>195000</v>
      </c>
    </row>
    <row r="4" spans="2:12" ht="14.25" customHeight="1" thickBot="1" x14ac:dyDescent="0.25">
      <c r="B4" s="33" t="s">
        <v>34</v>
      </c>
      <c r="C4" s="1"/>
      <c r="D4" s="1"/>
      <c r="E4" s="48" t="s">
        <v>29</v>
      </c>
      <c r="F4" s="49"/>
      <c r="G4" s="2">
        <f>G3*(1-C6)</f>
        <v>191100</v>
      </c>
      <c r="L4" s="1"/>
    </row>
    <row r="5" spans="2:12" ht="14.25" customHeight="1" x14ac:dyDescent="0.2">
      <c r="B5" s="19" t="s">
        <v>36</v>
      </c>
      <c r="C5" s="27">
        <v>195000</v>
      </c>
      <c r="D5" s="1"/>
      <c r="E5" s="50" t="s">
        <v>25</v>
      </c>
      <c r="F5" s="3" t="s">
        <v>24</v>
      </c>
      <c r="G5" s="4">
        <f>(1-C7)*G4</f>
        <v>57330.000000000007</v>
      </c>
      <c r="L5" s="1"/>
    </row>
    <row r="6" spans="2:12" ht="14.25" customHeight="1" thickBot="1" x14ac:dyDescent="0.25">
      <c r="B6" s="24" t="s">
        <v>33</v>
      </c>
      <c r="C6" s="39">
        <v>0.02</v>
      </c>
      <c r="D6" s="1"/>
      <c r="E6" s="51"/>
      <c r="F6" s="5" t="s">
        <v>1</v>
      </c>
      <c r="G6" s="6">
        <f>IF(C14="Yes",G4*0.03,(IF($G$4&gt;250000,(G4-250000)*(8%+2%)+250000*(4%+2%),(G4-125000)*(5%+2%)+125000*(3%+2%))))</f>
        <v>5733</v>
      </c>
      <c r="L6" s="1"/>
    </row>
    <row r="7" spans="2:12" ht="14.25" customHeight="1" x14ac:dyDescent="0.2">
      <c r="B7" s="19" t="s">
        <v>18</v>
      </c>
      <c r="C7" s="28">
        <v>0.7</v>
      </c>
      <c r="D7" s="1"/>
      <c r="E7" s="51"/>
      <c r="F7" s="5" t="s">
        <v>41</v>
      </c>
      <c r="G7" s="6">
        <f>1999+(0.015*0.7*G4)</f>
        <v>4005.5499999999997</v>
      </c>
      <c r="L7" s="1"/>
    </row>
    <row r="8" spans="2:12" ht="14.25" customHeight="1" x14ac:dyDescent="0.2">
      <c r="B8" s="20" t="s">
        <v>19</v>
      </c>
      <c r="C8" s="6">
        <f>G4*C7</f>
        <v>133770</v>
      </c>
      <c r="D8" s="1"/>
      <c r="E8" s="51"/>
      <c r="F8" s="5" t="s">
        <v>2</v>
      </c>
      <c r="G8" s="6"/>
      <c r="L8" s="1"/>
    </row>
    <row r="9" spans="2:12" ht="14.25" customHeight="1" x14ac:dyDescent="0.2">
      <c r="B9" s="20" t="s">
        <v>20</v>
      </c>
      <c r="C9" s="21">
        <v>3.7400000000000003E-2</v>
      </c>
      <c r="D9" s="1"/>
      <c r="E9" s="51"/>
      <c r="F9" s="5" t="s">
        <v>3</v>
      </c>
      <c r="G9" s="6">
        <f>2000+500</f>
        <v>2500</v>
      </c>
      <c r="L9" s="1"/>
    </row>
    <row r="10" spans="2:12" ht="14.25" customHeight="1" x14ac:dyDescent="0.2">
      <c r="B10" s="20" t="s">
        <v>21</v>
      </c>
      <c r="C10" s="22">
        <v>35</v>
      </c>
      <c r="D10" s="1"/>
      <c r="E10" s="51"/>
      <c r="F10" s="32" t="s">
        <v>38</v>
      </c>
      <c r="G10" s="6"/>
      <c r="L10" s="1"/>
    </row>
    <row r="11" spans="2:12" ht="15.75" thickBot="1" x14ac:dyDescent="0.25">
      <c r="B11" s="20" t="s">
        <v>22</v>
      </c>
      <c r="C11" s="6">
        <f>-PMT(C9/12,C10*12,C7*G4,0)</f>
        <v>571.61993276852741</v>
      </c>
      <c r="D11" s="1"/>
      <c r="E11" s="52"/>
      <c r="F11" s="7" t="s">
        <v>26</v>
      </c>
      <c r="G11" s="8">
        <f>SUM(G5:G10)</f>
        <v>69568.55</v>
      </c>
      <c r="H11" s="40">
        <f>G11/G3</f>
        <v>0.35676179487179488</v>
      </c>
      <c r="L11" s="1"/>
    </row>
    <row r="12" spans="2:12" ht="14.25" customHeight="1" x14ac:dyDescent="0.2">
      <c r="B12" s="23" t="s">
        <v>31</v>
      </c>
      <c r="C12" s="29">
        <f>C11-C13</f>
        <v>154.70343276852736</v>
      </c>
      <c r="D12" s="1"/>
      <c r="E12" s="50" t="s">
        <v>4</v>
      </c>
      <c r="F12" s="3" t="s">
        <v>5</v>
      </c>
      <c r="G12" s="34">
        <f>350/12</f>
        <v>29.166666666666668</v>
      </c>
      <c r="L12" s="1"/>
    </row>
    <row r="13" spans="2:12" ht="14.25" customHeight="1" x14ac:dyDescent="0.2">
      <c r="B13" s="24" t="s">
        <v>32</v>
      </c>
      <c r="C13" s="29">
        <f>C8*C9/12</f>
        <v>416.91650000000004</v>
      </c>
      <c r="D13" s="1"/>
      <c r="E13" s="53"/>
      <c r="F13" s="5" t="s">
        <v>6</v>
      </c>
      <c r="G13" s="35">
        <f>1419/12</f>
        <v>118.25</v>
      </c>
      <c r="L13" s="1"/>
    </row>
    <row r="14" spans="2:12" ht="14.25" customHeight="1" x14ac:dyDescent="0.2">
      <c r="B14" s="23" t="s">
        <v>39</v>
      </c>
      <c r="C14" s="37" t="s">
        <v>37</v>
      </c>
      <c r="D14" s="1"/>
      <c r="E14" s="53"/>
      <c r="F14" s="5" t="s">
        <v>7</v>
      </c>
      <c r="G14" s="35">
        <f>G17*0.1</f>
        <v>80</v>
      </c>
      <c r="L14" s="1"/>
    </row>
    <row r="15" spans="2:12" ht="14.25" customHeight="1" x14ac:dyDescent="0.2">
      <c r="B15" s="23" t="s">
        <v>35</v>
      </c>
      <c r="C15" s="25">
        <v>5</v>
      </c>
      <c r="D15" s="1"/>
      <c r="E15" s="53"/>
      <c r="F15" s="5" t="s">
        <v>8</v>
      </c>
      <c r="G15" s="6">
        <f>C11</f>
        <v>571.61993276852741</v>
      </c>
      <c r="L15" s="1"/>
    </row>
    <row r="16" spans="2:12" ht="14.25" customHeight="1" thickBot="1" x14ac:dyDescent="0.25">
      <c r="D16" s="1"/>
      <c r="E16" s="53"/>
      <c r="F16" s="7" t="s">
        <v>9</v>
      </c>
      <c r="G16" s="8">
        <f>SUM(G12:G15)</f>
        <v>799.03659943519403</v>
      </c>
      <c r="L16" s="1"/>
    </row>
    <row r="17" spans="2:7" ht="15.75" thickBot="1" x14ac:dyDescent="0.25">
      <c r="D17" s="1"/>
      <c r="E17" s="9" t="s">
        <v>10</v>
      </c>
      <c r="F17" s="10" t="s">
        <v>11</v>
      </c>
      <c r="G17" s="36">
        <v>800</v>
      </c>
    </row>
    <row r="18" spans="2:7" ht="15.75" thickBot="1" x14ac:dyDescent="0.25">
      <c r="C18" s="30"/>
      <c r="D18" s="1"/>
      <c r="E18" s="9" t="s">
        <v>12</v>
      </c>
      <c r="F18" s="10" t="s">
        <v>13</v>
      </c>
      <c r="G18" s="11">
        <f>G17-G16</f>
        <v>0.96340056480596559</v>
      </c>
    </row>
    <row r="19" spans="2:7" ht="14.25" customHeight="1" x14ac:dyDescent="0.2">
      <c r="B19" s="41" t="s">
        <v>42</v>
      </c>
      <c r="D19" s="1"/>
      <c r="E19" s="42" t="s">
        <v>14</v>
      </c>
      <c r="F19" s="3" t="s">
        <v>15</v>
      </c>
      <c r="G19" s="4">
        <f>G18*12*C15</f>
        <v>57.804033888357935</v>
      </c>
    </row>
    <row r="20" spans="2:7" ht="14.25" customHeight="1" x14ac:dyDescent="0.2">
      <c r="B20" s="41" t="s">
        <v>43</v>
      </c>
      <c r="D20" s="1"/>
      <c r="E20" s="43"/>
      <c r="F20" s="12" t="s">
        <v>23</v>
      </c>
      <c r="G20" s="13">
        <f>-CUMPRINC(C9,C10,C8,1,C15,0)</f>
        <v>10308.425280063475</v>
      </c>
    </row>
    <row r="21" spans="2:7" ht="27.75" x14ac:dyDescent="0.2">
      <c r="D21" s="1"/>
      <c r="E21" s="43"/>
      <c r="F21" s="12" t="s">
        <v>30</v>
      </c>
      <c r="G21" s="6">
        <f>(C6*G3+5%*C15*G3)</f>
        <v>52650</v>
      </c>
    </row>
    <row r="22" spans="2:7" ht="15.75" thickBot="1" x14ac:dyDescent="0.25">
      <c r="C22" s="31"/>
      <c r="D22" s="1"/>
      <c r="E22" s="44"/>
      <c r="F22" s="7" t="s">
        <v>16</v>
      </c>
      <c r="G22" s="8">
        <f>SUM(G19:G21)</f>
        <v>63016.22931395183</v>
      </c>
    </row>
    <row r="23" spans="2:7" ht="15.75" thickBot="1" x14ac:dyDescent="0.25">
      <c r="D23" s="1"/>
      <c r="E23" s="14" t="s">
        <v>17</v>
      </c>
      <c r="F23" s="15" t="s">
        <v>27</v>
      </c>
      <c r="G23" s="38">
        <f>(G22-G6-G7-G8-G10)/G11/C15</f>
        <v>0.15316599041938297</v>
      </c>
    </row>
    <row r="24" spans="2:7" x14ac:dyDescent="0.2">
      <c r="D24" s="1"/>
      <c r="E24" s="1"/>
      <c r="F24" s="1"/>
      <c r="G24" s="16"/>
    </row>
    <row r="25" spans="2:7" x14ac:dyDescent="0.2">
      <c r="D25" s="1"/>
      <c r="E25" s="1"/>
      <c r="F25" s="17"/>
      <c r="G25" s="18"/>
    </row>
    <row r="26" spans="2:7" x14ac:dyDescent="0.2">
      <c r="D26" s="1"/>
      <c r="E26" s="1"/>
      <c r="F26" s="1"/>
      <c r="G26" s="1"/>
    </row>
    <row r="27" spans="2:7" x14ac:dyDescent="0.2">
      <c r="D27" s="1"/>
      <c r="E27" s="1"/>
      <c r="F27" s="1"/>
      <c r="G27" s="1"/>
    </row>
    <row r="28" spans="2:7" x14ac:dyDescent="0.2">
      <c r="D28" s="1"/>
      <c r="E28" s="1"/>
    </row>
    <row r="29" spans="2:7" x14ac:dyDescent="0.2">
      <c r="D29" s="1"/>
    </row>
    <row r="30" spans="2:7" x14ac:dyDescent="0.2">
      <c r="D30" s="1"/>
    </row>
    <row r="31" spans="2:7" x14ac:dyDescent="0.2">
      <c r="D31" s="1"/>
    </row>
    <row r="32" spans="2:7" x14ac:dyDescent="0.2">
      <c r="D32" s="1"/>
    </row>
    <row r="33" spans="4:7" x14ac:dyDescent="0.2">
      <c r="D33" s="1"/>
    </row>
    <row r="34" spans="4:7" x14ac:dyDescent="0.2">
      <c r="D34" s="1"/>
    </row>
    <row r="35" spans="4:7" x14ac:dyDescent="0.2">
      <c r="D35" s="1"/>
    </row>
    <row r="36" spans="4:7" x14ac:dyDescent="0.2">
      <c r="D36" s="1"/>
    </row>
    <row r="37" spans="4:7" x14ac:dyDescent="0.2">
      <c r="D37" s="1"/>
    </row>
    <row r="38" spans="4:7" x14ac:dyDescent="0.2">
      <c r="D38" s="1"/>
      <c r="F38" s="1"/>
      <c r="G38" s="1"/>
    </row>
    <row r="39" spans="4:7" x14ac:dyDescent="0.2">
      <c r="D39" s="1"/>
      <c r="E39" s="1"/>
    </row>
    <row r="40" spans="4:7" x14ac:dyDescent="0.2">
      <c r="D40" s="1"/>
    </row>
    <row r="41" spans="4:7" x14ac:dyDescent="0.2">
      <c r="D41" s="1"/>
    </row>
  </sheetData>
  <mergeCells count="6">
    <mergeCell ref="E19:E22"/>
    <mergeCell ref="E2:G2"/>
    <mergeCell ref="E3:F3"/>
    <mergeCell ref="E4:F4"/>
    <mergeCell ref="E5:E11"/>
    <mergeCell ref="E12:E1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</dc:creator>
  <cp:lastModifiedBy>Virata Gamany</cp:lastModifiedBy>
  <dcterms:created xsi:type="dcterms:W3CDTF">2020-06-03T08:37:06Z</dcterms:created>
  <dcterms:modified xsi:type="dcterms:W3CDTF">2020-10-07T07:14:21Z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1033-11.2.0.9363</vt:lpwstr>
  </property>
</Properties>
</file>